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erty Inputs" sheetId="1" state="visible" r:id="rId1"/>
    <sheet xmlns:r="http://schemas.openxmlformats.org/officeDocument/2006/relationships" name="Deal Analysis" sheetId="2" state="visible" r:id="rId2"/>
    <sheet xmlns:r="http://schemas.openxmlformats.org/officeDocument/2006/relationships" name="Sensitivity" sheetId="3" state="visible" r:id="rId3"/>
    <sheet xmlns:r="http://schemas.openxmlformats.org/officeDocument/2006/relationships" name="Read Me" sheetId="4" state="visible" r:id="rId4"/>
  </sheets>
  <definedNames>
    <definedName name="_xlnm._FilterDatabase" localSheetId="0" hidden="1">'Property Inputs'!$A$1:$F$38</definedName>
    <definedName name="_xlnm._FilterDatabase" localSheetId="1" hidden="1">'Deal Analysis'!$A$1:$F$27</definedName>
    <definedName name="_xlnm._FilterDatabase" localSheetId="2" hidden="1">'Sensitivity'!$A$1:$F$11</definedName>
    <definedName name="_xlnm._FilterDatabase" localSheetId="3" hidden="1">'Read Me'!$A$1:$F$16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0.0%"/>
    <numFmt numFmtId="166" formatCode="0.0"/>
    <numFmt numFmtId="167" formatCode="0.00x"/>
    <numFmt numFmtId="168" formatCode="$0"/>
  </numFmts>
  <fonts count="8">
    <font>
      <name val="Calibri"/>
      <family val="2"/>
      <color theme="1"/>
      <sz val="11"/>
      <scheme val="minor"/>
    </font>
    <font>
      <b val="1"/>
      <color rgb="00FFFFFF"/>
      <sz val="24"/>
    </font>
    <font>
      <b val="1"/>
      <color rgb="0024123D"/>
      <sz val="16"/>
    </font>
    <font>
      <i val="1"/>
      <color rgb="006B6472"/>
      <sz val="10"/>
    </font>
    <font>
      <b val="1"/>
      <color rgb="00FFFFFF"/>
    </font>
    <font>
      <color rgb="006B6472"/>
      <sz val="9"/>
    </font>
    <font>
      <b val="1"/>
      <color rgb="0024123D"/>
    </font>
    <font>
      <b val="1"/>
      <color rgb="006417D1"/>
    </font>
  </fonts>
  <fills count="5">
    <fill>
      <patternFill/>
    </fill>
    <fill>
      <patternFill patternType="gray125"/>
    </fill>
    <fill>
      <patternFill patternType="solid">
        <fgColor rgb="006417D1"/>
      </patternFill>
    </fill>
    <fill>
      <patternFill patternType="solid">
        <fgColor rgb="0024123D"/>
      </patternFill>
    </fill>
    <fill>
      <patternFill patternType="solid">
        <fgColor rgb="00EEE5FF"/>
      </patternFill>
    </fill>
  </fills>
  <borders count="2">
    <border>
      <left/>
      <right/>
      <top/>
      <bottom/>
      <diagonal/>
    </border>
    <border>
      <bottom style="thin">
        <color rgb="00D9D2E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/>
    </xf>
    <xf numFmtId="164" fontId="0" fillId="4" borderId="1" pivotButton="0" quotePrefix="0" xfId="0"/>
    <xf numFmtId="0" fontId="5" fillId="0" borderId="0" pivotButton="0" quotePrefix="0" xfId="0"/>
    <xf numFmtId="165" fontId="0" fillId="4" borderId="1" pivotButton="0" quotePrefix="0" xfId="0"/>
    <xf numFmtId="10" fontId="0" fillId="4" borderId="1" pivotButton="0" quotePrefix="0" xfId="0"/>
    <xf numFmtId="1" fontId="0" fillId="4" borderId="1" pivotButton="0" quotePrefix="0" xfId="0"/>
    <xf numFmtId="166" fontId="0" fillId="4" borderId="1" pivotButton="0" quotePrefix="0" xfId="0"/>
    <xf numFmtId="1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10" fontId="7" fillId="0" borderId="0" pivotButton="0" quotePrefix="0" xfId="0"/>
    <xf numFmtId="167" fontId="7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STR SEARCH</t>
        </is>
      </c>
    </row>
    <row r="2">
      <c r="A2" s="2" t="inlineStr">
        <is>
          <t>Airbnb Investment Calculator</t>
        </is>
      </c>
    </row>
    <row r="3" ht="28" customHeight="1">
      <c r="A3" s="3" t="inlineStr">
        <is>
          <t>Purple cells are editable. Formulas update automatically. Educational estimates only.</t>
        </is>
      </c>
    </row>
    <row r="5" ht="22" customHeight="1">
      <c r="A5" s="4" t="inlineStr">
        <is>
          <t>PROPERTY AND ACQUISITION</t>
        </is>
      </c>
    </row>
    <row r="6">
      <c r="A6" t="inlineStr">
        <is>
          <t>Purchase price</t>
        </is>
      </c>
      <c r="B6" s="5" t="n">
        <v>450000</v>
      </c>
      <c r="C6" s="6" t="inlineStr">
        <is>
          <t>Agreed property price</t>
        </is>
      </c>
    </row>
    <row r="7">
      <c r="A7" t="inlineStr">
        <is>
          <t>Closing costs</t>
        </is>
      </c>
      <c r="B7" s="5" t="n">
        <v>13500</v>
      </c>
      <c r="C7" s="6" t="inlineStr">
        <is>
          <t>Title, lender, inspection and closing fees</t>
        </is>
      </c>
    </row>
    <row r="8">
      <c r="A8" t="inlineStr">
        <is>
          <t>Renovation budget</t>
        </is>
      </c>
      <c r="B8" s="5" t="n">
        <v>35000</v>
      </c>
      <c r="C8" s="6" t="inlineStr">
        <is>
          <t>Work required before launch</t>
        </is>
      </c>
    </row>
    <row r="9">
      <c r="A9" t="inlineStr">
        <is>
          <t>Furniture and setup</t>
        </is>
      </c>
      <c r="B9" s="5" t="n">
        <v>28000</v>
      </c>
      <c r="C9" s="6" t="inlineStr">
        <is>
          <t>Furniture, decor, linens, kitchenware and technology</t>
        </is>
      </c>
    </row>
    <row r="10">
      <c r="A10" t="inlineStr">
        <is>
          <t>Down payment</t>
        </is>
      </c>
      <c r="B10" s="5" t="n">
        <v>112500</v>
      </c>
      <c r="C10" s="6" t="inlineStr">
        <is>
          <t>Cash contribution at closing</t>
        </is>
      </c>
    </row>
    <row r="11">
      <c r="A11" t="inlineStr">
        <is>
          <t>Annual appreciation assumption</t>
        </is>
      </c>
      <c r="B11" s="7" t="n">
        <v>0.03</v>
      </c>
      <c r="C11" s="6" t="inlineStr">
        <is>
          <t>Optional scenario assumption</t>
        </is>
      </c>
    </row>
    <row r="13" ht="22" customHeight="1">
      <c r="A13" s="4" t="inlineStr">
        <is>
          <t>FINANCING</t>
        </is>
      </c>
    </row>
    <row r="14">
      <c r="A14" t="inlineStr">
        <is>
          <t>Loan amount</t>
        </is>
      </c>
      <c r="B14" s="5">
        <f>B6-B10</f>
        <v/>
      </c>
      <c r="C14" s="6" t="inlineStr">
        <is>
          <t>Purchase price less down payment</t>
        </is>
      </c>
    </row>
    <row r="15">
      <c r="A15" t="inlineStr">
        <is>
          <t>Interest rate</t>
        </is>
      </c>
      <c r="B15" s="8" t="n">
        <v>0.07000000000000001</v>
      </c>
      <c r="C15" s="6" t="inlineStr">
        <is>
          <t>Use lender quote</t>
        </is>
      </c>
    </row>
    <row r="16">
      <c r="A16" t="inlineStr">
        <is>
          <t>Loan term</t>
        </is>
      </c>
      <c r="B16" s="9" t="n">
        <v>30</v>
      </c>
      <c r="C16" s="6" t="inlineStr">
        <is>
          <t>Years</t>
        </is>
      </c>
    </row>
    <row r="17">
      <c r="A17" t="inlineStr">
        <is>
          <t>Monthly debt service</t>
        </is>
      </c>
      <c r="B17" s="5">
        <f>PMT(B15/12,B16*12,-B14)</f>
        <v/>
      </c>
      <c r="C17" s="6" t="inlineStr">
        <is>
          <t>Principal and interest estimate</t>
        </is>
      </c>
    </row>
    <row r="19" ht="22" customHeight="1">
      <c r="A19" s="4" t="inlineStr">
        <is>
          <t>REVENUE ASSUMPTIONS</t>
        </is>
      </c>
    </row>
    <row r="20">
      <c r="A20" t="inlineStr">
        <is>
          <t>Average daily rate</t>
        </is>
      </c>
      <c r="B20" s="5" t="n">
        <v>275</v>
      </c>
      <c r="C20" s="6" t="inlineStr">
        <is>
          <t>Average booked nightly rate</t>
        </is>
      </c>
    </row>
    <row r="21">
      <c r="A21" t="inlineStr">
        <is>
          <t>Occupancy rate</t>
        </is>
      </c>
      <c r="B21" s="7" t="n">
        <v>0.62</v>
      </c>
      <c r="C21" s="6" t="inlineStr">
        <is>
          <t>Booked nights divided by available nights</t>
        </is>
      </c>
    </row>
    <row r="22">
      <c r="A22" t="inlineStr">
        <is>
          <t>Cleaning fee per stay</t>
        </is>
      </c>
      <c r="B22" s="5" t="n">
        <v>180</v>
      </c>
      <c r="C22" s="6" t="inlineStr">
        <is>
          <t>Guest-paid cleaning fee</t>
        </is>
      </c>
    </row>
    <row r="23">
      <c r="A23" t="inlineStr">
        <is>
          <t>Average stay length</t>
        </is>
      </c>
      <c r="B23" s="10" t="n">
        <v>3.2</v>
      </c>
      <c r="C23" s="6" t="inlineStr">
        <is>
          <t>Nights per reservation</t>
        </is>
      </c>
    </row>
    <row r="24">
      <c r="A24" t="inlineStr">
        <is>
          <t>Other annual income</t>
        </is>
      </c>
      <c r="B24" s="5" t="n">
        <v>2400</v>
      </c>
      <c r="C24" s="6" t="inlineStr">
        <is>
          <t>Pet, early check-in and other fees</t>
        </is>
      </c>
    </row>
    <row r="26" ht="22" customHeight="1">
      <c r="A26" s="4" t="inlineStr">
        <is>
          <t>ANNUAL OPERATING EXPENSES</t>
        </is>
      </c>
    </row>
    <row r="27">
      <c r="A27" t="inlineStr">
        <is>
          <t>Property taxes</t>
        </is>
      </c>
      <c r="B27" s="5" t="n">
        <v>5400</v>
      </c>
      <c r="C27" s="6" t="inlineStr">
        <is>
          <t>Annual estimate</t>
        </is>
      </c>
    </row>
    <row r="28">
      <c r="A28" t="inlineStr">
        <is>
          <t>STR insurance</t>
        </is>
      </c>
      <c r="B28" s="5" t="n">
        <v>3600</v>
      </c>
      <c r="C28" s="6" t="inlineStr">
        <is>
          <t>Annual estimate</t>
        </is>
      </c>
    </row>
    <row r="29">
      <c r="A29" t="inlineStr">
        <is>
          <t>Utilities and internet</t>
        </is>
      </c>
      <c r="B29" s="5" t="n">
        <v>7200</v>
      </c>
      <c r="C29" s="6" t="inlineStr">
        <is>
          <t>Annual estimate</t>
        </is>
      </c>
    </row>
    <row r="30">
      <c r="A30" t="inlineStr">
        <is>
          <t>HOA fees</t>
        </is>
      </c>
      <c r="B30" s="5" t="n">
        <v>0</v>
      </c>
      <c r="C30" s="6" t="inlineStr">
        <is>
          <t>Annual estimate</t>
        </is>
      </c>
    </row>
    <row r="31">
      <c r="A31" t="inlineStr">
        <is>
          <t>Licenses and permits</t>
        </is>
      </c>
      <c r="B31" s="5" t="n">
        <v>800</v>
      </c>
      <c r="C31" s="6" t="inlineStr">
        <is>
          <t>Annual estimate</t>
        </is>
      </c>
    </row>
    <row r="32">
      <c r="A32" t="inlineStr">
        <is>
          <t>Software subscriptions</t>
        </is>
      </c>
      <c r="B32" s="5" t="n">
        <v>1200</v>
      </c>
      <c r="C32" s="6" t="inlineStr">
        <is>
          <t>Annual estimate</t>
        </is>
      </c>
    </row>
    <row r="33">
      <c r="A33" t="inlineStr">
        <is>
          <t>Maintenance reserve</t>
        </is>
      </c>
      <c r="B33" s="5" t="n">
        <v>6000</v>
      </c>
      <c r="C33" s="6" t="inlineStr">
        <is>
          <t>Annual estimate</t>
        </is>
      </c>
    </row>
    <row r="34">
      <c r="A34" t="inlineStr">
        <is>
          <t>Capital expenditure reserve</t>
        </is>
      </c>
      <c r="B34" s="5" t="n">
        <v>4500</v>
      </c>
      <c r="C34" s="6" t="inlineStr">
        <is>
          <t>Annual estimate</t>
        </is>
      </c>
    </row>
    <row r="35">
      <c r="A35" t="inlineStr">
        <is>
          <t>Landscaping, pool and hot tub</t>
        </is>
      </c>
      <c r="B35" s="5" t="n">
        <v>3000</v>
      </c>
      <c r="C35" s="6" t="inlineStr">
        <is>
          <t>Annual estimate</t>
        </is>
      </c>
    </row>
    <row r="36">
      <c r="A36" t="inlineStr">
        <is>
          <t>Property management</t>
        </is>
      </c>
      <c r="B36" s="7" t="n">
        <v>0.2</v>
      </c>
      <c r="C36" s="6" t="inlineStr">
        <is>
          <t>Percentage of lodging revenue</t>
        </is>
      </c>
    </row>
    <row r="37">
      <c r="A37" t="inlineStr">
        <is>
          <t>Platform fee</t>
        </is>
      </c>
      <c r="B37" s="7" t="n">
        <v>0.03</v>
      </c>
      <c r="C37" s="6" t="inlineStr">
        <is>
          <t>Percentage of lodging and cleaning revenue</t>
        </is>
      </c>
    </row>
    <row r="38">
      <c r="A38" t="inlineStr">
        <is>
          <t>Cleaning cost per stay</t>
        </is>
      </c>
      <c r="B38" s="5" t="n">
        <v>155</v>
      </c>
      <c r="C38" s="6" t="inlineStr">
        <is>
          <t>Turnover vendor cost</t>
        </is>
      </c>
    </row>
  </sheetData>
  <autoFilter ref="A1:F38"/>
  <mergeCells count="34">
    <mergeCell ref="C17:F17"/>
    <mergeCell ref="C23:F23"/>
    <mergeCell ref="C8:F8"/>
    <mergeCell ref="C7:F7"/>
    <mergeCell ref="C38:F38"/>
    <mergeCell ref="C32:F32"/>
    <mergeCell ref="A3:F3"/>
    <mergeCell ref="A26:F26"/>
    <mergeCell ref="C37:F37"/>
    <mergeCell ref="C28:F28"/>
    <mergeCell ref="A2:F2"/>
    <mergeCell ref="A5:F5"/>
    <mergeCell ref="C34:F34"/>
    <mergeCell ref="C6:F6"/>
    <mergeCell ref="C30:F30"/>
    <mergeCell ref="C15:F15"/>
    <mergeCell ref="C33:F33"/>
    <mergeCell ref="C24:F24"/>
    <mergeCell ref="C14:F14"/>
    <mergeCell ref="A13:F13"/>
    <mergeCell ref="A19:F19"/>
    <mergeCell ref="C35:F35"/>
    <mergeCell ref="C20:F20"/>
    <mergeCell ref="C29:F29"/>
    <mergeCell ref="C16:F16"/>
    <mergeCell ref="C10:F10"/>
    <mergeCell ref="C22:F22"/>
    <mergeCell ref="C9:F9"/>
    <mergeCell ref="C31:F31"/>
    <mergeCell ref="A1:F1"/>
    <mergeCell ref="C21:F21"/>
    <mergeCell ref="C11:F11"/>
    <mergeCell ref="C27:F27"/>
    <mergeCell ref="C36:F36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STR SEARCH</t>
        </is>
      </c>
    </row>
    <row r="2">
      <c r="A2" s="2" t="inlineStr">
        <is>
          <t>Deal Analysis</t>
        </is>
      </c>
    </row>
    <row r="3" ht="28" customHeight="1">
      <c r="A3" s="3" t="inlineStr">
        <is>
          <t>Summary of projected annual performance based on Property Inputs.</t>
        </is>
      </c>
    </row>
    <row r="5" ht="22" customHeight="1">
      <c r="A5" s="4" t="inlineStr">
        <is>
          <t>PROJECTED PERFORMANCE</t>
        </is>
      </c>
    </row>
    <row r="6">
      <c r="A6" t="inlineStr">
        <is>
          <t>Available nights</t>
        </is>
      </c>
      <c r="B6" s="11" t="n">
        <v>365</v>
      </c>
    </row>
    <row r="7">
      <c r="A7" t="inlineStr">
        <is>
          <t>Booked nights</t>
        </is>
      </c>
      <c r="B7" s="11">
        <f>'Property Inputs'!B21*B6</f>
        <v/>
      </c>
    </row>
    <row r="8">
      <c r="A8" t="inlineStr">
        <is>
          <t>Estimated stays</t>
        </is>
      </c>
      <c r="B8" s="12">
        <f>B7/'Property Inputs'!B23</f>
        <v/>
      </c>
    </row>
    <row r="9">
      <c r="A9" t="inlineStr">
        <is>
          <t>Lodging revenue</t>
        </is>
      </c>
      <c r="B9" s="13">
        <f>'Property Inputs'!B20*B7</f>
        <v/>
      </c>
    </row>
    <row r="10">
      <c r="A10" t="inlineStr">
        <is>
          <t>Cleaning fee revenue</t>
        </is>
      </c>
      <c r="B10" s="13">
        <f>'Property Inputs'!B22*B8</f>
        <v/>
      </c>
    </row>
    <row r="11">
      <c r="A11" t="inlineStr">
        <is>
          <t>Other income</t>
        </is>
      </c>
      <c r="B11" s="13">
        <f>'Property Inputs'!B24</f>
        <v/>
      </c>
    </row>
    <row r="12">
      <c r="A12" t="inlineStr">
        <is>
          <t>Effective gross income</t>
        </is>
      </c>
      <c r="B12" s="13">
        <f>SUM(B9:B11)</f>
        <v/>
      </c>
    </row>
    <row r="13">
      <c r="A13" t="inlineStr">
        <is>
          <t>Management fee</t>
        </is>
      </c>
      <c r="B13" s="13">
        <f>-'Property Inputs'!B36*B9</f>
        <v/>
      </c>
    </row>
    <row r="14">
      <c r="A14" t="inlineStr">
        <is>
          <t>Platform fee</t>
        </is>
      </c>
      <c r="B14" s="13">
        <f>-'Property Inputs'!B37*(B9+B10)</f>
        <v/>
      </c>
    </row>
    <row r="15">
      <c r="A15" t="inlineStr">
        <is>
          <t>Cleaning expense</t>
        </is>
      </c>
      <c r="B15" s="13">
        <f>-'Property Inputs'!B38*B8</f>
        <v/>
      </c>
    </row>
    <row r="16">
      <c r="A16" t="inlineStr">
        <is>
          <t>Other operating expenses</t>
        </is>
      </c>
      <c r="B16" s="13">
        <f>-SUM('Property Inputs'!B27:B35)</f>
        <v/>
      </c>
    </row>
    <row r="17">
      <c r="A17" s="14" t="inlineStr">
        <is>
          <t>Net operating income</t>
        </is>
      </c>
      <c r="B17" s="15">
        <f>SUM(B12:B16)</f>
        <v/>
      </c>
    </row>
    <row r="18">
      <c r="A18" t="inlineStr">
        <is>
          <t>Annual debt service</t>
        </is>
      </c>
      <c r="B18" s="13">
        <f>-'Property Inputs'!B17*12</f>
        <v/>
      </c>
    </row>
    <row r="19">
      <c r="A19" s="14" t="inlineStr">
        <is>
          <t>Annual cash flow</t>
        </is>
      </c>
      <c r="B19" s="15">
        <f>B17+B18</f>
        <v/>
      </c>
    </row>
    <row r="21" ht="22" customHeight="1">
      <c r="A21" s="4" t="inlineStr">
        <is>
          <t>RETURN METRICS</t>
        </is>
      </c>
    </row>
    <row r="22">
      <c r="A22" t="inlineStr">
        <is>
          <t>Total cash invested</t>
        </is>
      </c>
      <c r="B22" s="13">
        <f>SUM('Property Inputs'!B7:B10)</f>
        <v/>
      </c>
    </row>
    <row r="23">
      <c r="A23" s="14" t="inlineStr">
        <is>
          <t>Cap rate</t>
        </is>
      </c>
      <c r="B23" s="16">
        <f>B17/'Property Inputs'!B6</f>
        <v/>
      </c>
    </row>
    <row r="24">
      <c r="A24" s="14" t="inlineStr">
        <is>
          <t>Cash-on-cash return</t>
        </is>
      </c>
      <c r="B24" s="16">
        <f>B19/B22</f>
        <v/>
      </c>
    </row>
    <row r="25">
      <c r="A25" s="14" t="inlineStr">
        <is>
          <t>Debt service coverage ratio</t>
        </is>
      </c>
      <c r="B25" s="17">
        <f>B17/-B18</f>
        <v/>
      </c>
    </row>
    <row r="26">
      <c r="A26" t="inlineStr">
        <is>
          <t>Break-even occupancy</t>
        </is>
      </c>
      <c r="B26" s="18">
        <f>(SUM('Property Inputs'!B27:B35)+'Property Inputs'!B17*12)/('Property Inputs'!B20*365)</f>
        <v/>
      </c>
    </row>
    <row r="27">
      <c r="A27" t="inlineStr">
        <is>
          <t>Gross revenue multiple</t>
        </is>
      </c>
      <c r="B27" s="19">
        <f>'Property Inputs'!B6/B12</f>
        <v/>
      </c>
    </row>
  </sheetData>
  <autoFilter ref="A1:F27"/>
  <mergeCells count="5">
    <mergeCell ref="A2:F2"/>
    <mergeCell ref="A1:F1"/>
    <mergeCell ref="A5:F5"/>
    <mergeCell ref="A3:F3"/>
    <mergeCell ref="A21:F21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STR SEARCH</t>
        </is>
      </c>
    </row>
    <row r="2">
      <c r="A2" s="2" t="inlineStr">
        <is>
          <t>ADR and Occupancy Sensitivity</t>
        </is>
      </c>
    </row>
    <row r="3" ht="28" customHeight="1">
      <c r="A3" s="3" t="inlineStr">
        <is>
          <t>Annual cash flow under alternative average daily rate and occupancy assumptions.</t>
        </is>
      </c>
    </row>
    <row r="5" ht="22" customHeight="1">
      <c r="A5" s="4" t="inlineStr">
        <is>
          <t>ANNUAL CASH FLOW MATRIX</t>
        </is>
      </c>
    </row>
    <row r="6">
      <c r="A6" t="inlineStr">
        <is>
          <t>Occupancy / ADR</t>
        </is>
      </c>
      <c r="B6" s="20" t="n">
        <v>225</v>
      </c>
      <c r="C6" s="20" t="n">
        <v>250</v>
      </c>
      <c r="D6" s="20" t="n">
        <v>275</v>
      </c>
      <c r="E6" s="20" t="n">
        <v>300</v>
      </c>
      <c r="F6" s="20" t="n">
        <v>325</v>
      </c>
    </row>
    <row r="7">
      <c r="A7" s="21" t="n">
        <v>0.45</v>
      </c>
      <c r="B7" s="13">
        <f>(225*365*$A7)+(('Property Inputs'!B22)*(365*$A7/'Property Inputs'!B23))+'Property Inputs'!B24-('Property Inputs'!B36*(225*365*$A7))-('Property Inputs'!B37*((225*365*$A7)+('Property Inputs'!B22*(365*$A7/'Property Inputs'!B23))))-('Property Inputs'!B38*(365*$A7/'Property Inputs'!B23))-SUM('Property Inputs'!B27:B35)-('Property Inputs'!B17*12)</f>
        <v/>
      </c>
      <c r="C7" s="13">
        <f>(250*365*$A7)+(('Property Inputs'!B22)*(365*$A7/'Property Inputs'!B23))+'Property Inputs'!B24-('Property Inputs'!B36*(250*365*$A7))-('Property Inputs'!B37*((250*365*$A7)+('Property Inputs'!B22*(365*$A7/'Property Inputs'!B23))))-('Property Inputs'!B38*(365*$A7/'Property Inputs'!B23))-SUM('Property Inputs'!B27:B35)-('Property Inputs'!B17*12)</f>
        <v/>
      </c>
      <c r="D7" s="13">
        <f>(275*365*$A7)+(('Property Inputs'!B22)*(365*$A7/'Property Inputs'!B23))+'Property Inputs'!B24-('Property Inputs'!B36*(275*365*$A7))-('Property Inputs'!B37*((275*365*$A7)+('Property Inputs'!B22*(365*$A7/'Property Inputs'!B23))))-('Property Inputs'!B38*(365*$A7/'Property Inputs'!B23))-SUM('Property Inputs'!B27:B35)-('Property Inputs'!B17*12)</f>
        <v/>
      </c>
      <c r="E7" s="13">
        <f>(300*365*$A7)+(('Property Inputs'!B22)*(365*$A7/'Property Inputs'!B23))+'Property Inputs'!B24-('Property Inputs'!B36*(300*365*$A7))-('Property Inputs'!B37*((300*365*$A7)+('Property Inputs'!B22*(365*$A7/'Property Inputs'!B23))))-('Property Inputs'!B38*(365*$A7/'Property Inputs'!B23))-SUM('Property Inputs'!B27:B35)-('Property Inputs'!B17*12)</f>
        <v/>
      </c>
      <c r="F7" s="13">
        <f>(325*365*$A7)+(('Property Inputs'!B22)*(365*$A7/'Property Inputs'!B23))+'Property Inputs'!B24-('Property Inputs'!B36*(325*365*$A7))-('Property Inputs'!B37*((325*365*$A7)+('Property Inputs'!B22*(365*$A7/'Property Inputs'!B23))))-('Property Inputs'!B38*(365*$A7/'Property Inputs'!B23))-SUM('Property Inputs'!B27:B35)-('Property Inputs'!B17*12)</f>
        <v/>
      </c>
    </row>
    <row r="8">
      <c r="A8" s="21" t="n">
        <v>0.55</v>
      </c>
      <c r="B8" s="13">
        <f>(225*365*$A8)+(('Property Inputs'!B22)*(365*$A8/'Property Inputs'!B23))+'Property Inputs'!B24-('Property Inputs'!B36*(225*365*$A8))-('Property Inputs'!B37*((225*365*$A8)+('Property Inputs'!B22*(365*$A8/'Property Inputs'!B23))))-('Property Inputs'!B38*(365*$A8/'Property Inputs'!B23))-SUM('Property Inputs'!B27:B35)-('Property Inputs'!B17*12)</f>
        <v/>
      </c>
      <c r="C8" s="13">
        <f>(250*365*$A8)+(('Property Inputs'!B22)*(365*$A8/'Property Inputs'!B23))+'Property Inputs'!B24-('Property Inputs'!B36*(250*365*$A8))-('Property Inputs'!B37*((250*365*$A8)+('Property Inputs'!B22*(365*$A8/'Property Inputs'!B23))))-('Property Inputs'!B38*(365*$A8/'Property Inputs'!B23))-SUM('Property Inputs'!B27:B35)-('Property Inputs'!B17*12)</f>
        <v/>
      </c>
      <c r="D8" s="13">
        <f>(275*365*$A8)+(('Property Inputs'!B22)*(365*$A8/'Property Inputs'!B23))+'Property Inputs'!B24-('Property Inputs'!B36*(275*365*$A8))-('Property Inputs'!B37*((275*365*$A8)+('Property Inputs'!B22*(365*$A8/'Property Inputs'!B23))))-('Property Inputs'!B38*(365*$A8/'Property Inputs'!B23))-SUM('Property Inputs'!B27:B35)-('Property Inputs'!B17*12)</f>
        <v/>
      </c>
      <c r="E8" s="13">
        <f>(300*365*$A8)+(('Property Inputs'!B22)*(365*$A8/'Property Inputs'!B23))+'Property Inputs'!B24-('Property Inputs'!B36*(300*365*$A8))-('Property Inputs'!B37*((300*365*$A8)+('Property Inputs'!B22*(365*$A8/'Property Inputs'!B23))))-('Property Inputs'!B38*(365*$A8/'Property Inputs'!B23))-SUM('Property Inputs'!B27:B35)-('Property Inputs'!B17*12)</f>
        <v/>
      </c>
      <c r="F8" s="13">
        <f>(325*365*$A8)+(('Property Inputs'!B22)*(365*$A8/'Property Inputs'!B23))+'Property Inputs'!B24-('Property Inputs'!B36*(325*365*$A8))-('Property Inputs'!B37*((325*365*$A8)+('Property Inputs'!B22*(365*$A8/'Property Inputs'!B23))))-('Property Inputs'!B38*(365*$A8/'Property Inputs'!B23))-SUM('Property Inputs'!B27:B35)-('Property Inputs'!B17*12)</f>
        <v/>
      </c>
    </row>
    <row r="9">
      <c r="A9" s="21" t="n">
        <v>0.65</v>
      </c>
      <c r="B9" s="13">
        <f>(225*365*$A9)+(('Property Inputs'!B22)*(365*$A9/'Property Inputs'!B23))+'Property Inputs'!B24-('Property Inputs'!B36*(225*365*$A9))-('Property Inputs'!B37*((225*365*$A9)+('Property Inputs'!B22*(365*$A9/'Property Inputs'!B23))))-('Property Inputs'!B38*(365*$A9/'Property Inputs'!B23))-SUM('Property Inputs'!B27:B35)-('Property Inputs'!B17*12)</f>
        <v/>
      </c>
      <c r="C9" s="13">
        <f>(250*365*$A9)+(('Property Inputs'!B22)*(365*$A9/'Property Inputs'!B23))+'Property Inputs'!B24-('Property Inputs'!B36*(250*365*$A9))-('Property Inputs'!B37*((250*365*$A9)+('Property Inputs'!B22*(365*$A9/'Property Inputs'!B23))))-('Property Inputs'!B38*(365*$A9/'Property Inputs'!B23))-SUM('Property Inputs'!B27:B35)-('Property Inputs'!B17*12)</f>
        <v/>
      </c>
      <c r="D9" s="13">
        <f>(275*365*$A9)+(('Property Inputs'!B22)*(365*$A9/'Property Inputs'!B23))+'Property Inputs'!B24-('Property Inputs'!B36*(275*365*$A9))-('Property Inputs'!B37*((275*365*$A9)+('Property Inputs'!B22*(365*$A9/'Property Inputs'!B23))))-('Property Inputs'!B38*(365*$A9/'Property Inputs'!B23))-SUM('Property Inputs'!B27:B35)-('Property Inputs'!B17*12)</f>
        <v/>
      </c>
      <c r="E9" s="13">
        <f>(300*365*$A9)+(('Property Inputs'!B22)*(365*$A9/'Property Inputs'!B23))+'Property Inputs'!B24-('Property Inputs'!B36*(300*365*$A9))-('Property Inputs'!B37*((300*365*$A9)+('Property Inputs'!B22*(365*$A9/'Property Inputs'!B23))))-('Property Inputs'!B38*(365*$A9/'Property Inputs'!B23))-SUM('Property Inputs'!B27:B35)-('Property Inputs'!B17*12)</f>
        <v/>
      </c>
      <c r="F9" s="13">
        <f>(325*365*$A9)+(('Property Inputs'!B22)*(365*$A9/'Property Inputs'!B23))+'Property Inputs'!B24-('Property Inputs'!B36*(325*365*$A9))-('Property Inputs'!B37*((325*365*$A9)+('Property Inputs'!B22*(365*$A9/'Property Inputs'!B23))))-('Property Inputs'!B38*(365*$A9/'Property Inputs'!B23))-SUM('Property Inputs'!B27:B35)-('Property Inputs'!B17*12)</f>
        <v/>
      </c>
    </row>
    <row r="10">
      <c r="A10" s="21" t="n">
        <v>0.75</v>
      </c>
      <c r="B10" s="13">
        <f>(225*365*$A10)+(('Property Inputs'!B22)*(365*$A10/'Property Inputs'!B23))+'Property Inputs'!B24-('Property Inputs'!B36*(225*365*$A10))-('Property Inputs'!B37*((225*365*$A10)+('Property Inputs'!B22*(365*$A10/'Property Inputs'!B23))))-('Property Inputs'!B38*(365*$A10/'Property Inputs'!B23))-SUM('Property Inputs'!B27:B35)-('Property Inputs'!B17*12)</f>
        <v/>
      </c>
      <c r="C10" s="13">
        <f>(250*365*$A10)+(('Property Inputs'!B22)*(365*$A10/'Property Inputs'!B23))+'Property Inputs'!B24-('Property Inputs'!B36*(250*365*$A10))-('Property Inputs'!B37*((250*365*$A10)+('Property Inputs'!B22*(365*$A10/'Property Inputs'!B23))))-('Property Inputs'!B38*(365*$A10/'Property Inputs'!B23))-SUM('Property Inputs'!B27:B35)-('Property Inputs'!B17*12)</f>
        <v/>
      </c>
      <c r="D10" s="13">
        <f>(275*365*$A10)+(('Property Inputs'!B22)*(365*$A10/'Property Inputs'!B23))+'Property Inputs'!B24-('Property Inputs'!B36*(275*365*$A10))-('Property Inputs'!B37*((275*365*$A10)+('Property Inputs'!B22*(365*$A10/'Property Inputs'!B23))))-('Property Inputs'!B38*(365*$A10/'Property Inputs'!B23))-SUM('Property Inputs'!B27:B35)-('Property Inputs'!B17*12)</f>
        <v/>
      </c>
      <c r="E10" s="13">
        <f>(300*365*$A10)+(('Property Inputs'!B22)*(365*$A10/'Property Inputs'!B23))+'Property Inputs'!B24-('Property Inputs'!B36*(300*365*$A10))-('Property Inputs'!B37*((300*365*$A10)+('Property Inputs'!B22*(365*$A10/'Property Inputs'!B23))))-('Property Inputs'!B38*(365*$A10/'Property Inputs'!B23))-SUM('Property Inputs'!B27:B35)-('Property Inputs'!B17*12)</f>
        <v/>
      </c>
      <c r="F10" s="13">
        <f>(325*365*$A10)+(('Property Inputs'!B22)*(365*$A10/'Property Inputs'!B23))+'Property Inputs'!B24-('Property Inputs'!B36*(325*365*$A10))-('Property Inputs'!B37*((325*365*$A10)+('Property Inputs'!B22*(365*$A10/'Property Inputs'!B23))))-('Property Inputs'!B38*(365*$A10/'Property Inputs'!B23))-SUM('Property Inputs'!B27:B35)-('Property Inputs'!B17*12)</f>
        <v/>
      </c>
    </row>
    <row r="11">
      <c r="A11" s="21" t="n">
        <v>0.85</v>
      </c>
      <c r="B11" s="13">
        <f>(225*365*$A11)+(('Property Inputs'!B22)*(365*$A11/'Property Inputs'!B23))+'Property Inputs'!B24-('Property Inputs'!B36*(225*365*$A11))-('Property Inputs'!B37*((225*365*$A11)+('Property Inputs'!B22*(365*$A11/'Property Inputs'!B23))))-('Property Inputs'!B38*(365*$A11/'Property Inputs'!B23))-SUM('Property Inputs'!B27:B35)-('Property Inputs'!B17*12)</f>
        <v/>
      </c>
      <c r="C11" s="13">
        <f>(250*365*$A11)+(('Property Inputs'!B22)*(365*$A11/'Property Inputs'!B23))+'Property Inputs'!B24-('Property Inputs'!B36*(250*365*$A11))-('Property Inputs'!B37*((250*365*$A11)+('Property Inputs'!B22*(365*$A11/'Property Inputs'!B23))))-('Property Inputs'!B38*(365*$A11/'Property Inputs'!B23))-SUM('Property Inputs'!B27:B35)-('Property Inputs'!B17*12)</f>
        <v/>
      </c>
      <c r="D11" s="13">
        <f>(275*365*$A11)+(('Property Inputs'!B22)*(365*$A11/'Property Inputs'!B23))+'Property Inputs'!B24-('Property Inputs'!B36*(275*365*$A11))-('Property Inputs'!B37*((275*365*$A11)+('Property Inputs'!B22*(365*$A11/'Property Inputs'!B23))))-('Property Inputs'!B38*(365*$A11/'Property Inputs'!B23))-SUM('Property Inputs'!B27:B35)-('Property Inputs'!B17*12)</f>
        <v/>
      </c>
      <c r="E11" s="13">
        <f>(300*365*$A11)+(('Property Inputs'!B22)*(365*$A11/'Property Inputs'!B23))+'Property Inputs'!B24-('Property Inputs'!B36*(300*365*$A11))-('Property Inputs'!B37*((300*365*$A11)+('Property Inputs'!B22*(365*$A11/'Property Inputs'!B23))))-('Property Inputs'!B38*(365*$A11/'Property Inputs'!B23))-SUM('Property Inputs'!B27:B35)-('Property Inputs'!B17*12)</f>
        <v/>
      </c>
      <c r="F11" s="13">
        <f>(325*365*$A11)+(('Property Inputs'!B22)*(365*$A11/'Property Inputs'!B23))+'Property Inputs'!B24-('Property Inputs'!B36*(325*365*$A11))-('Property Inputs'!B37*((325*365*$A11)+('Property Inputs'!B22*(365*$A11/'Property Inputs'!B23))))-('Property Inputs'!B38*(365*$A11/'Property Inputs'!B23))-SUM('Property Inputs'!B27:B35)-('Property Inputs'!B17*12)</f>
        <v/>
      </c>
    </row>
  </sheetData>
  <autoFilter ref="A1:F11"/>
  <mergeCells count="4">
    <mergeCell ref="A3:F3"/>
    <mergeCell ref="A2:F2"/>
    <mergeCell ref="A1:F1"/>
    <mergeCell ref="A5:F5"/>
  </mergeCells>
  <conditionalFormatting sqref="B7:F11">
    <cfRule type="colorScale" priority="1">
      <colorScale>
        <cfvo type="min"/>
        <cfvo type="percentile" val="50"/>
        <cfvo type="max"/>
        <color rgb="00F4CCCC"/>
        <color rgb="00FFF2CC"/>
        <color rgb="00D9EAD3"/>
      </colorScale>
    </cfRule>
  </conditionalFormatting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STR SEARCH</t>
        </is>
      </c>
    </row>
    <row r="2">
      <c r="A2" s="2" t="inlineStr">
        <is>
          <t>How to Use This Workbook</t>
        </is>
      </c>
    </row>
    <row r="3" ht="28" customHeight="1">
      <c r="A3" s="3" t="inlineStr">
        <is>
          <t>Created by STR Search for educational deal analysis.</t>
        </is>
      </c>
    </row>
    <row r="5" ht="22" customHeight="1">
      <c r="A5" s="4" t="inlineStr">
        <is>
          <t>QUICK START</t>
        </is>
      </c>
    </row>
    <row r="6">
      <c r="A6" t="n">
        <v>1</v>
      </c>
      <c r="B6" t="inlineStr">
        <is>
          <t>Replace every purple input cell with property-specific information.</t>
        </is>
      </c>
    </row>
    <row r="7">
      <c r="A7" t="n">
        <v>2</v>
      </c>
      <c r="B7" t="inlineStr">
        <is>
          <t>Use verified market data for ADR and occupancy, not listing averages alone.</t>
        </is>
      </c>
    </row>
    <row r="8">
      <c r="A8" t="n">
        <v>3</v>
      </c>
      <c r="B8" t="inlineStr">
        <is>
          <t>Confirm taxes, insurance, regulations, utilities and vendor costs locally.</t>
        </is>
      </c>
    </row>
    <row r="9">
      <c r="A9" t="n">
        <v>4</v>
      </c>
      <c r="B9" t="inlineStr">
        <is>
          <t>Review Deal Analysis and stress-test the project in Sensitivity.</t>
        </is>
      </c>
    </row>
    <row r="10">
      <c r="A10" t="n">
        <v>5</v>
      </c>
      <c r="B10" t="inlineStr">
        <is>
          <t>Save one copy per property so assumptions remain auditable.</t>
        </is>
      </c>
    </row>
    <row r="13" ht="22" customHeight="1">
      <c r="A13" s="4" t="inlineStr">
        <is>
          <t>IMPORTANT</t>
        </is>
      </c>
    </row>
    <row r="14">
      <c r="A14" s="22" t="inlineStr">
        <is>
          <t>This workbook provides estimates based on user inputs. It is not financial, tax, legal, lending, or investment advice. Actual performance may differ. Verify assumptions and consult qualified professionals before investing.</t>
        </is>
      </c>
    </row>
    <row r="15"/>
    <row r="16"/>
  </sheetData>
  <autoFilter ref="A1:F16"/>
  <mergeCells count="11">
    <mergeCell ref="A14:F16"/>
    <mergeCell ref="A2:F2"/>
    <mergeCell ref="B7:F7"/>
    <mergeCell ref="B6:F6"/>
    <mergeCell ref="A13:F13"/>
    <mergeCell ref="B10:F10"/>
    <mergeCell ref="A1:F1"/>
    <mergeCell ref="A5:F5"/>
    <mergeCell ref="B8:F8"/>
    <mergeCell ref="A3:F3"/>
    <mergeCell ref="B9:F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2026-08-26T16:53:08Z</dcterms:created>
  <dcterms:modified xmlns:dcterms="http://purl.org/dc/terms/" xmlns:xsi="http://www.w3.org/2001/XMLSchema-instance" xsi:type="dcterms:W3CDTF">2026-08-26T16:53:08Z</dcterms:modified>
</cp:coreProperties>
</file>